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<sst xmlns="http://schemas.openxmlformats.org/spreadsheetml/2006/main" count="153" uniqueCount="142">
  <si>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</si>
  <si>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</si>
  <si>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</si>
  <si>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</si>
  <si>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</si>
  <si>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</si>
  <si>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</si>
  <si>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</si>
  <si>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</si>
  <si>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</si>
  <si>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</si>
  <si>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</si>
  <si>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</si>
  <si>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</si>
  <si>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</si>
  <si>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</si>
  <si>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</si>
  <si>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</si>
  <si>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</si>
  <si>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</si>
  <si>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</si>
  <si>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</si>
  <si>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</si>
  <si>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</si>
  <si>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</si>
  <si>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</si>
  <si>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</si>
  <si>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</si>
  <si>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</si>
  <si>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</si>
  <si>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</si>
  <si>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</si>
  <si>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</si>
  <si>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</si>
  <si>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</si>
  <si>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</si>
  <si>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</si>
  <si>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</si>
  <si>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</si>
  <si>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</si>
  <si>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</si>
  <si>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</si>
  <si>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</si>
  <si>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</si>
  <si>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</si>
  <si>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</si>
  <si>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</si>
  <si>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</si>
  <si>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</si>
  <si>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</si>
  <si>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</si>
  <si>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</si>
  <si>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</si>
  <si>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</si>
  <si>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</si>
  <si>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</si>
  <si>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</si>
  <si>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</si>
  <si>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</si>
  <si>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</si>
  <si>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</si>
  <si>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</si>
  <si>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</si>
  <si>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</si>
  <si>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</si>
  <si>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</si>
  <si>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</si>
  <si>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</si>
  <si>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</si>
  <si>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</si>
  <si>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</si>
  <si>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</si>
  <si>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</si>
  <si>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</si>
  <si>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</si>
  <si>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</si>
  <si>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</si>
  <si>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</si>
  <si>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</si>
  <si>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</si>
  <si>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</si>
  <si>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</si>
  <si>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</si>
  <si>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</si>
  <si>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</si>
  <si>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</si>
  <si>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</si>
  <si>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</si>
  <si>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</si>
  <si>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</si>
  <si>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</si>
  <si>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</si>
  <si>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</si>
  <si>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</si>
  <si>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</si>
  <si>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</si>
  <si>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</si>
  <si>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</si>
  <si>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</si>
  <si>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</si>
  <si>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</si>
  <si>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</si>
  <si>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</si>
  <si>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</si>
  <si>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</si>
  <si>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</si>
  <si>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</si>
  <si>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</si>
  <si>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</si>
  <si>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</si>
  <si>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</si>
  <si>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</si>
  <si>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</si>
  <si>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</si>
  <si>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</si>
  <si>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</si>
  <si>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</si>
  <si>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</si>
  <si>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</si>
  <si>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</si>
  <si>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</si>
  <si>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</si>
  <si>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</si>
  <si>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</si>
  <si>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</si>
  <si>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</si>
  <si>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</si>
  <si>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</si>
  <si>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</si>
  <si>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</si>
  <si>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</si>
  <si>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</si>
  <si>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</si>
  <si>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</si>
  <si>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</si>
  <si>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</si>
  <si>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1.1.2017</t>
  </si>
  <si>
    <t>ROZVAHA  FN Brno  sestavená k 30.9.2017 – přehled vybraných položek</t>
  </si>
  <si>
    <t>stav k 30.9.2017</t>
  </si>
  <si>
    <t>Výkaz zisku a ztrát FN Brno sestavený k 30.9. 2017</t>
  </si>
  <si>
    <t>vratky nepřímých daní</t>
  </si>
  <si>
    <t>výnosy z vyřazených pohledávek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</si>
</sst>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">
      <selection activeCell="A34" sqref="A34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7" t="s">
        <v>137</v>
      </c>
      <c r="B1" s="58"/>
    </row>
    <row r="2" spans="1:2" ht="12.75">
      <c r="A2" s="57" t="s">
        <v>133</v>
      </c>
      <c r="B2" s="58"/>
    </row>
    <row r="3" ht="13.5" thickBot="1"/>
    <row r="4" spans="1:5" ht="13.5" thickBot="1">
      <c r="A4" s="32"/>
      <c r="B4" s="35" t="s">
        <v>127</v>
      </c>
      <c r="C4" s="37"/>
      <c r="D4" s="43" t="s">
        <v>136</v>
      </c>
      <c r="E4" s="43" t="s">
        <v>138</v>
      </c>
    </row>
    <row r="5" spans="1:5" ht="13.5" thickBot="1">
      <c r="A5" s="32" t="s">
        <v>109</v>
      </c>
      <c r="B5" s="33">
        <v>4264294384.07</v>
      </c>
      <c r="C5" s="38"/>
      <c r="D5" s="44">
        <v>4482986971.49</v>
      </c>
      <c r="E5" s="44">
        <v>4463849474.16</v>
      </c>
    </row>
    <row r="6" spans="1:5" ht="12.75">
      <c r="A6" s="29" t="s">
        <v>110</v>
      </c>
      <c r="B6" s="30">
        <v>14296004.4</v>
      </c>
      <c r="C6" s="39"/>
      <c r="D6" s="30">
        <v>44613304.8</v>
      </c>
      <c r="E6" s="30">
        <v>31766501.83</v>
      </c>
    </row>
    <row r="7" spans="1:5" ht="12.75">
      <c r="A7" s="24" t="s">
        <v>111</v>
      </c>
      <c r="B7" s="19">
        <v>4241119876.97</v>
      </c>
      <c r="C7" s="40"/>
      <c r="D7" s="19">
        <v>4428848572.33</v>
      </c>
      <c r="E7" s="19">
        <v>4422608960.11</v>
      </c>
    </row>
    <row r="8" spans="1:5" ht="12.75">
      <c r="A8" s="24" t="s">
        <v>112</v>
      </c>
      <c r="B8" s="19">
        <v>0</v>
      </c>
      <c r="C8" s="40"/>
      <c r="D8" s="19">
        <v>0</v>
      </c>
      <c r="E8" s="19">
        <v>130000</v>
      </c>
    </row>
    <row r="9" spans="1:5" ht="13.5" thickBot="1">
      <c r="A9" s="26" t="s">
        <v>113</v>
      </c>
      <c r="B9" s="27">
        <v>8878502.7</v>
      </c>
      <c r="C9" s="41"/>
      <c r="D9" s="27">
        <v>9525094.36</v>
      </c>
      <c r="E9" s="27">
        <v>9344012.22</v>
      </c>
    </row>
    <row r="10" spans="1:5" ht="13.5" thickBot="1">
      <c r="A10" s="32" t="s">
        <v>114</v>
      </c>
      <c r="B10" s="33">
        <v>1459133864.2</v>
      </c>
      <c r="C10" s="38"/>
      <c r="D10" s="44">
        <v>1813225085.82</v>
      </c>
      <c r="E10" s="44">
        <v>2059570543.24</v>
      </c>
    </row>
    <row r="11" spans="1:5" ht="12.75">
      <c r="A11" s="29" t="s">
        <v>115</v>
      </c>
      <c r="B11" s="30">
        <v>166965628.11</v>
      </c>
      <c r="C11" s="39"/>
      <c r="D11" s="30">
        <v>236427256.92</v>
      </c>
      <c r="E11" s="30">
        <v>259840544.52</v>
      </c>
    </row>
    <row r="12" spans="1:5" ht="12.75">
      <c r="A12" s="24" t="s">
        <v>116</v>
      </c>
      <c r="B12" s="19">
        <v>810557385.14</v>
      </c>
      <c r="C12" s="40"/>
      <c r="D12" s="19">
        <v>1152600139.39</v>
      </c>
      <c r="E12" s="19">
        <v>1215177486.02</v>
      </c>
    </row>
    <row r="13" spans="1:5" ht="12.75">
      <c r="A13" s="24" t="s">
        <v>117</v>
      </c>
      <c r="B13" s="19">
        <v>481610850.95</v>
      </c>
      <c r="C13" s="40"/>
      <c r="D13" s="19">
        <v>424197689.51</v>
      </c>
      <c r="E13" s="19">
        <v>584552512.7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118</v>
      </c>
      <c r="B15" s="33">
        <f>B5+B10</f>
        <v>5723428248.27</v>
      </c>
      <c r="C15" s="44"/>
      <c r="D15" s="44">
        <f>D5+D10</f>
        <v>6296212057.309999</v>
      </c>
      <c r="E15" s="44">
        <f>E5+E10</f>
        <v>6523420017.4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135</v>
      </c>
      <c r="B17" s="33">
        <v>4329743974.95</v>
      </c>
      <c r="C17" s="38"/>
      <c r="D17" s="44">
        <v>3974877288.9</v>
      </c>
      <c r="E17" s="44">
        <v>3962798021.21</v>
      </c>
    </row>
    <row r="18" spans="1:5" ht="12.75">
      <c r="A18" s="29" t="s">
        <v>119</v>
      </c>
      <c r="B18" s="30">
        <v>4294866785.89</v>
      </c>
      <c r="C18" s="39"/>
      <c r="D18" s="30">
        <v>4360816732.79</v>
      </c>
      <c r="E18" s="30">
        <v>4356917805.69</v>
      </c>
    </row>
    <row r="19" spans="1:5" ht="12.75">
      <c r="A19" s="24" t="s">
        <v>120</v>
      </c>
      <c r="B19" s="19">
        <v>174394426.44</v>
      </c>
      <c r="C19" s="40"/>
      <c r="D19" s="19">
        <v>41518919.82</v>
      </c>
      <c r="E19" s="19">
        <v>47595279.44</v>
      </c>
    </row>
    <row r="20" spans="1:5" ht="12.75">
      <c r="A20" s="25" t="s">
        <v>121</v>
      </c>
      <c r="B20" s="19">
        <v>-139517237.38</v>
      </c>
      <c r="C20" s="40"/>
      <c r="D20" s="19">
        <v>-427458363.71</v>
      </c>
      <c r="E20" s="19">
        <v>-441715063.92</v>
      </c>
    </row>
    <row r="21" spans="1:5" ht="12.75">
      <c r="A21" s="24" t="s">
        <v>129</v>
      </c>
      <c r="B21" s="19">
        <v>182045.81</v>
      </c>
      <c r="C21" s="40"/>
      <c r="D21" s="19">
        <v>479946.11</v>
      </c>
      <c r="E21" s="19">
        <v>-14256700.21</v>
      </c>
    </row>
    <row r="22" spans="1:5" ht="12.75">
      <c r="A22" s="24" t="s">
        <v>130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131</v>
      </c>
      <c r="B23" s="27">
        <v>-139699283.19</v>
      </c>
      <c r="C23" s="41"/>
      <c r="D23" s="27">
        <v>-427938309.82</v>
      </c>
      <c r="E23" s="27">
        <v>-427458363.71</v>
      </c>
    </row>
    <row r="24" spans="1:5" ht="13.5" thickBot="1">
      <c r="A24" s="32" t="s">
        <v>122</v>
      </c>
      <c r="B24" s="33">
        <v>1393684273.32</v>
      </c>
      <c r="C24" s="38"/>
      <c r="D24" s="44">
        <v>2321334768.41</v>
      </c>
      <c r="E24" s="44">
        <v>2560621996.19</v>
      </c>
    </row>
    <row r="25" spans="1:5" ht="12.75">
      <c r="A25" s="24" t="s">
        <v>123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124</v>
      </c>
      <c r="B26" s="19">
        <v>12421114.38</v>
      </c>
      <c r="C26" s="40"/>
      <c r="D26" s="19">
        <v>131302106.53</v>
      </c>
      <c r="E26" s="19">
        <v>151926923.28</v>
      </c>
    </row>
    <row r="27" spans="1:5" ht="12.75">
      <c r="A27" s="24" t="s">
        <v>125</v>
      </c>
      <c r="B27" s="19">
        <v>1381263158.94</v>
      </c>
      <c r="C27" s="40"/>
      <c r="D27" s="19">
        <v>2190032661.88</v>
      </c>
      <c r="E27" s="19">
        <v>2408695072.91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126</v>
      </c>
      <c r="B29" s="33">
        <f>B17+B24</f>
        <v>5723428248.2699995</v>
      </c>
      <c r="C29" s="38"/>
      <c r="D29" s="44">
        <f>D17+D24</f>
        <v>6296212057.309999</v>
      </c>
      <c r="E29" s="44">
        <f>E17+E24</f>
        <v>6523420017.4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tabSelected="1" zoomScale="115" zoomScaleNormal="115" zoomScalePageLayoutView="0" workbookViewId="0" topLeftCell="A88">
      <selection activeCell="AO95" sqref="AO9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7" width="9.625" style="1" bestFit="1" customWidth="1"/>
    <col min="38" max="16384" width="9.125" style="1" customWidth="1"/>
  </cols>
  <sheetData>
    <row r="1" spans="1:22" ht="15.75">
      <c r="A1" s="59" t="s">
        <v>139</v>
      </c>
      <c r="B1" s="60"/>
      <c r="C1" s="61"/>
      <c r="U1" s="4"/>
      <c r="V1" s="4"/>
    </row>
    <row r="2" spans="1:35" ht="12.75">
      <c r="A2" s="62" t="s">
        <v>0</v>
      </c>
      <c r="B2" s="64" t="s">
        <v>1</v>
      </c>
      <c r="C2" s="67" t="s">
        <v>132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76</v>
      </c>
      <c r="B4" s="15" t="s">
        <v>77</v>
      </c>
      <c r="C4" s="16">
        <f>5832555731.72+30699509.78</f>
        <v>5863255241.5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78</v>
      </c>
      <c r="B5" s="15" t="s">
        <v>79</v>
      </c>
      <c r="C5" s="16">
        <f>5830961315.53+30699498.27</f>
        <v>5861660813.8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f>2567158007.25+3155332.68</f>
        <v>2570313339.93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f>103204918.09+14129942.38</f>
        <v>117334860.47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f>278729294.75+108730.6</f>
        <v>278838025.35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95</v>
      </c>
      <c r="C10" s="47">
        <v>-292681.76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96</v>
      </c>
      <c r="C11" s="47">
        <v>-74658872.7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97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f>74577950.11+493384.15</f>
        <v>75071334.26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f>3449660.72+1231</f>
        <v>3450891.72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466884.8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-9818.19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f>130352008.09+1806673.6</f>
        <v>132158681.69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f>1849060089+4827287</f>
        <v>1853887376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f>623528753+1631870</f>
        <v>625160623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f>7467242+20360</f>
        <v>7487602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f>37179847.45+97019</f>
        <v>37276866.45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f>19069</f>
        <v>19069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f>377326+599430</f>
        <v>976756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140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7.15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7324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134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36661452.4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70620.02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29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30</v>
      </c>
      <c r="C33" s="16">
        <f>248149253+2336683</f>
        <v>250485936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38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39</v>
      </c>
      <c r="C35" s="16">
        <f>48400</f>
        <v>48400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31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32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33</v>
      </c>
      <c r="C38" s="47">
        <v>-135919862.61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128</v>
      </c>
      <c r="C39" s="16">
        <f>575277.76</f>
        <v>575277.76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98</v>
      </c>
      <c r="C40" s="16">
        <f>38802299.24+518539.87</f>
        <v>39320839.11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34</v>
      </c>
      <c r="C41" s="16">
        <f>41956866.96+973014.99</f>
        <v>42929881.95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80</v>
      </c>
      <c r="B42" s="18" t="s">
        <v>81</v>
      </c>
      <c r="C42" s="16">
        <f>1594416.19+11.51</f>
        <v>1594427.7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35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475572.6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36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37</v>
      </c>
      <c r="C47" s="16">
        <f>1118843.59+11.51</f>
        <v>1118855.1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82</v>
      </c>
      <c r="B48" s="18" t="s">
        <v>105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106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107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83</v>
      </c>
      <c r="B51" s="18" t="s">
        <v>104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40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41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42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43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108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89</v>
      </c>
      <c r="B57" s="18" t="s">
        <v>102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102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103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84</v>
      </c>
      <c r="B63" s="15" t="s">
        <v>85</v>
      </c>
      <c r="C63" s="16">
        <f>5808296464.92+40702076.37</f>
        <v>5848998541.29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78</v>
      </c>
      <c r="B64" s="15" t="s">
        <v>86</v>
      </c>
      <c r="C64" s="16">
        <f>5702730293.04+40702035.19</f>
        <v>5743432328.23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44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45</v>
      </c>
      <c r="C66" s="16">
        <f>5063800052.57+255444.96</f>
        <v>5064055497.53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46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47</v>
      </c>
      <c r="C68" s="16">
        <f>335695054.52+135552.35</f>
        <v>335830606.87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48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49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50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51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925424.96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141</v>
      </c>
      <c r="C75" s="47">
        <f>300699.46</f>
        <v>300699.46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52</v>
      </c>
      <c r="C76" s="47">
        <v>59960503.78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75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74</v>
      </c>
      <c r="C78" s="16">
        <f>39997.76</f>
        <v>39997.76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53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54</v>
      </c>
      <c r="C80" s="47">
        <v>36608421.93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55</v>
      </c>
      <c r="C81" s="16">
        <f>205400138.06+40311037.88</f>
        <v>245711175.94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80</v>
      </c>
      <c r="B82" s="18" t="s">
        <v>87</v>
      </c>
      <c r="C82" s="16">
        <f>186260.78+41.18</f>
        <v>186301.96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56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2594.85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125904.18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57</v>
      </c>
      <c r="C86" s="16">
        <f>48400</f>
        <v>48400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58</v>
      </c>
      <c r="C88" s="16">
        <f>9361.75+41.18</f>
        <v>9402.93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82</v>
      </c>
      <c r="B89" s="18" t="s">
        <v>88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59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60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61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62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63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64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65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66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67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83</v>
      </c>
      <c r="B99" s="18" t="s">
        <v>99</v>
      </c>
      <c r="C99" s="47">
        <v>105379911.1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100</v>
      </c>
      <c r="C100" s="47">
        <f>C99</f>
        <v>105379911.1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101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89</v>
      </c>
      <c r="B102" s="18" t="s">
        <v>90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68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69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70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71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72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73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91</v>
      </c>
      <c r="B110" s="48" t="s">
        <v>92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93</v>
      </c>
      <c r="C111" s="51">
        <f>-24259266.8+10002566.59</f>
        <v>-14256700.21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94</v>
      </c>
      <c r="C114" s="51">
        <f>C111</f>
        <v>-14256700.21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-14256700.21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Strážnická Jana</cp:lastModifiedBy>
  <cp:lastPrinted>2016-03-08T10:19:28Z</cp:lastPrinted>
  <dcterms:created xsi:type="dcterms:W3CDTF">2000-04-25T08:48:11Z</dcterms:created>
  <dcterms:modified xsi:type="dcterms:W3CDTF">2017-12-12T12:18:17Z</dcterms:modified>
  <cp:category/>
  <cp:version/>
  <cp:contentType/>
  <cp:contentStatus/>
</cp:coreProperties>
</file>